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-matsuura\Desktop\"/>
    </mc:Choice>
  </mc:AlternateContent>
  <xr:revisionPtr revIDLastSave="0" documentId="13_ncr:1_{BB3D9230-2D0F-4B0D-A8B7-E25C27817B39}" xr6:coauthVersionLast="47" xr6:coauthVersionMax="47" xr10:uidLastSave="{00000000-0000-0000-0000-000000000000}"/>
  <bookViews>
    <workbookView xWindow="-120" yWindow="-120" windowWidth="20730" windowHeight="11310" xr2:uid="{9C7959AD-D78F-4B15-B5A6-774E8B3254C1}"/>
  </bookViews>
  <sheets>
    <sheet name="案分計算(単体設備)" sheetId="3" r:id="rId1"/>
    <sheet name="案分計算（複数設備）" sheetId="5" r:id="rId2"/>
  </sheets>
  <definedNames>
    <definedName name="_xlnm.Print_Area" localSheetId="0">'案分計算(単体設備)'!$A$1:$I$43</definedName>
    <definedName name="_xlnm.Print_Area" localSheetId="1">'案分計算（複数設備）'!$A$1:$I$58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5" l="1"/>
  <c r="F31" i="5"/>
  <c r="D40" i="5"/>
  <c r="F38" i="5" s="1"/>
  <c r="G23" i="5"/>
  <c r="G22" i="5"/>
  <c r="G21" i="5"/>
  <c r="G20" i="5"/>
  <c r="G19" i="5"/>
  <c r="G18" i="5"/>
  <c r="G17" i="5"/>
  <c r="G16" i="5"/>
  <c r="G15" i="5"/>
  <c r="G14" i="5"/>
  <c r="F37" i="5" l="1"/>
  <c r="G37" i="5" s="1"/>
  <c r="D55" i="5" s="1"/>
  <c r="F36" i="5"/>
  <c r="F33" i="5"/>
  <c r="F35" i="5"/>
  <c r="G35" i="5" s="1"/>
  <c r="D52" i="5" s="1"/>
  <c r="F34" i="5"/>
  <c r="G34" i="5" s="1"/>
  <c r="D51" i="5" s="1"/>
  <c r="G38" i="5"/>
  <c r="D56" i="5" s="1"/>
  <c r="D57" i="5" l="1"/>
  <c r="G36" i="5"/>
  <c r="D53" i="5" s="1"/>
  <c r="F39" i="5" l="1"/>
  <c r="G12" i="5"/>
  <c r="G11" i="5"/>
  <c r="G10" i="5"/>
  <c r="G9" i="5"/>
  <c r="G8" i="5"/>
  <c r="G7" i="5"/>
  <c r="D27" i="3"/>
  <c r="D29" i="3" s="1"/>
  <c r="G32" i="5" l="1"/>
  <c r="D48" i="5" s="1"/>
  <c r="G39" i="5"/>
  <c r="G24" i="5"/>
  <c r="G26" i="5" s="1"/>
  <c r="D42" i="5"/>
  <c r="F25" i="3"/>
  <c r="G25" i="3" s="1"/>
  <c r="D41" i="3" s="1"/>
  <c r="F24" i="3"/>
  <c r="G33" i="5" l="1"/>
  <c r="G31" i="5"/>
  <c r="G24" i="3"/>
  <c r="D40" i="3" s="1"/>
  <c r="D42" i="3" s="1"/>
  <c r="G40" i="3" s="1"/>
  <c r="G42" i="3" s="1"/>
  <c r="F26" i="3"/>
  <c r="G26" i="3" s="1"/>
  <c r="D47" i="5" l="1"/>
  <c r="D49" i="5" s="1"/>
  <c r="G55" i="5" s="1"/>
  <c r="G57" i="5" s="1"/>
  <c r="G16" i="3" l="1"/>
  <c r="G15" i="3"/>
  <c r="G14" i="3"/>
  <c r="G13" i="3"/>
  <c r="G12" i="3"/>
  <c r="G11" i="3"/>
  <c r="G18" i="3" l="1"/>
  <c r="G20" i="3"/>
</calcChain>
</file>

<file path=xl/sharedStrings.xml><?xml version="1.0" encoding="utf-8"?>
<sst xmlns="http://schemas.openxmlformats.org/spreadsheetml/2006/main" count="195" uniqueCount="61">
  <si>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</si>
  <si>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</si>
  <si>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</si>
  <si>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●●社　エアコン</t>
    <rPh sb="2" eb="3">
      <t>シャ</t>
    </rPh>
    <phoneticPr fontId="2"/>
  </si>
  <si>
    <t>撤去費</t>
    <rPh sb="0" eb="3">
      <t>テッキョヒ</t>
    </rPh>
    <phoneticPr fontId="2"/>
  </si>
  <si>
    <t>備考</t>
    <rPh sb="0" eb="2">
      <t>ビコウ</t>
    </rPh>
    <phoneticPr fontId="2"/>
  </si>
  <si>
    <t>対象</t>
    <rPh sb="0" eb="2">
      <t>タイショウ</t>
    </rPh>
    <phoneticPr fontId="2"/>
  </si>
  <si>
    <t>対象外</t>
    <rPh sb="0" eb="3">
      <t>タイショウガイ</t>
    </rPh>
    <phoneticPr fontId="2"/>
  </si>
  <si>
    <t>処分費</t>
    <rPh sb="0" eb="3">
      <t>ショブンヒ</t>
    </rPh>
    <phoneticPr fontId="2"/>
  </si>
  <si>
    <t>取付工事</t>
    <rPh sb="0" eb="2">
      <t>トリツケ</t>
    </rPh>
    <rPh sb="2" eb="4">
      <t>コウジ</t>
    </rPh>
    <phoneticPr fontId="2"/>
  </si>
  <si>
    <t>撤去費</t>
    <rPh sb="0" eb="2">
      <t>テッキョ</t>
    </rPh>
    <rPh sb="2" eb="3">
      <t>ヒ</t>
    </rPh>
    <phoneticPr fontId="2"/>
  </si>
  <si>
    <t>式</t>
    <rPh sb="0" eb="1">
      <t>シキ</t>
    </rPh>
    <phoneticPr fontId="2"/>
  </si>
  <si>
    <t>運搬費</t>
    <rPh sb="0" eb="3">
      <t>ウンパンヒ</t>
    </rPh>
    <phoneticPr fontId="2"/>
  </si>
  <si>
    <t>取付工事（室内機）</t>
    <rPh sb="0" eb="4">
      <t>トリツケコウジ</t>
    </rPh>
    <rPh sb="5" eb="8">
      <t>シツナイキ</t>
    </rPh>
    <phoneticPr fontId="2"/>
  </si>
  <si>
    <t>取付工事（室外機）</t>
    <rPh sb="0" eb="4">
      <t>トリツケコウジ</t>
    </rPh>
    <rPh sb="5" eb="8">
      <t>シツガイキ</t>
    </rPh>
    <phoneticPr fontId="2"/>
  </si>
  <si>
    <t>台</t>
    <rPh sb="0" eb="1">
      <t>ダイ</t>
    </rPh>
    <phoneticPr fontId="2"/>
  </si>
  <si>
    <t>家電リサイクル費</t>
    <rPh sb="0" eb="2">
      <t>カデン</t>
    </rPh>
    <rPh sb="7" eb="8">
      <t>ヒ</t>
    </rPh>
    <phoneticPr fontId="2"/>
  </si>
  <si>
    <t>フロンガス破壊処分費</t>
    <rPh sb="5" eb="7">
      <t>ハカイ</t>
    </rPh>
    <rPh sb="7" eb="10">
      <t>ショブンヒ</t>
    </rPh>
    <phoneticPr fontId="2"/>
  </si>
  <si>
    <t>単位</t>
    <rPh sb="0" eb="2">
      <t>タンイ</t>
    </rPh>
    <phoneticPr fontId="2"/>
  </si>
  <si>
    <t>搬入、据付費</t>
    <rPh sb="0" eb="2">
      <t>ハンニュウ</t>
    </rPh>
    <rPh sb="3" eb="5">
      <t>スエツケ</t>
    </rPh>
    <rPh sb="5" eb="6">
      <t>ヒ</t>
    </rPh>
    <phoneticPr fontId="2"/>
  </si>
  <si>
    <t>▲▲社　冷蔵ｼｮｰｹｰｽ</t>
    <rPh sb="2" eb="3">
      <t>シャ</t>
    </rPh>
    <rPh sb="4" eb="6">
      <t>レイゾウ</t>
    </rPh>
    <phoneticPr fontId="2"/>
  </si>
  <si>
    <t>■■社　LEDﾍﾞｰｽﾗｲﾄ</t>
    <rPh sb="2" eb="3">
      <t>シャ</t>
    </rPh>
    <phoneticPr fontId="2"/>
  </si>
  <si>
    <t>設備A</t>
    <rPh sb="0" eb="2">
      <t>セツビ</t>
    </rPh>
    <phoneticPr fontId="2"/>
  </si>
  <si>
    <t>設備B</t>
    <rPh sb="0" eb="2">
      <t>セツビ</t>
    </rPh>
    <phoneticPr fontId="2"/>
  </si>
  <si>
    <t>設備C</t>
    <rPh sb="0" eb="2">
      <t>セツビ</t>
    </rPh>
    <phoneticPr fontId="2"/>
  </si>
  <si>
    <t>設備・機器の種類</t>
    <rPh sb="0" eb="2">
      <t>セツビ</t>
    </rPh>
    <rPh sb="3" eb="5">
      <t>キキ</t>
    </rPh>
    <rPh sb="6" eb="8">
      <t>シュルイ</t>
    </rPh>
    <phoneticPr fontId="2"/>
  </si>
  <si>
    <t>補助対象経費合計</t>
    <rPh sb="0" eb="4">
      <t>ホジョタイショウ</t>
    </rPh>
    <rPh sb="4" eb="6">
      <t>ケイヒ</t>
    </rPh>
    <rPh sb="6" eb="8">
      <t>ゴウケイ</t>
    </rPh>
    <phoneticPr fontId="2"/>
  </si>
  <si>
    <t>補助金額</t>
    <rPh sb="0" eb="2">
      <t>ホジョ</t>
    </rPh>
    <rPh sb="2" eb="4">
      <t>キンガク</t>
    </rPh>
    <phoneticPr fontId="2"/>
  </si>
  <si>
    <t>値引き</t>
    <rPh sb="0" eb="2">
      <t>ネビ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</si>
  <si>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</si>
  <si>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</si>
  <si>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設備・機器費</t>
    <rPh sb="0" eb="2">
      <t>セツビ</t>
    </rPh>
    <rPh sb="3" eb="5">
      <t>キキ</t>
    </rPh>
    <rPh sb="5" eb="6">
      <t>ヒ</t>
    </rPh>
    <phoneticPr fontId="2"/>
  </si>
  <si>
    <t>設置工事費</t>
    <rPh sb="0" eb="5">
      <t>セッチコウジヒ</t>
    </rPh>
    <phoneticPr fontId="2"/>
  </si>
  <si>
    <t>対象外経費</t>
    <rPh sb="0" eb="5">
      <t>タイショウガイケイヒ</t>
    </rPh>
    <phoneticPr fontId="2"/>
  </si>
  <si>
    <t>値引き</t>
    <rPh sb="0" eb="2">
      <t>ネビキ</t>
    </rPh>
    <phoneticPr fontId="2"/>
  </si>
  <si>
    <t>値引前</t>
    <rPh sb="0" eb="2">
      <t>ネビ</t>
    </rPh>
    <rPh sb="2" eb="3">
      <t>マエ</t>
    </rPh>
    <phoneticPr fontId="2"/>
  </si>
  <si>
    <t>値引後</t>
    <rPh sb="0" eb="3">
      <t>ネビキゴ</t>
    </rPh>
    <phoneticPr fontId="2"/>
  </si>
  <si>
    <t>値引額</t>
    <rPh sb="0" eb="2">
      <t>ネビキ</t>
    </rPh>
    <rPh sb="2" eb="3">
      <t>ガク</t>
    </rPh>
    <phoneticPr fontId="2"/>
  </si>
  <si>
    <t>補助対象</t>
    <rPh sb="0" eb="2">
      <t>ホジョ</t>
    </rPh>
    <rPh sb="2" eb="4">
      <t>タイショウ</t>
    </rPh>
    <phoneticPr fontId="2"/>
  </si>
  <si>
    <t>補助対象外</t>
    <rPh sb="0" eb="2">
      <t>ホジョ</t>
    </rPh>
    <rPh sb="2" eb="5">
      <t>タイショウガイ</t>
    </rPh>
    <phoneticPr fontId="2"/>
  </si>
  <si>
    <t>エアコン</t>
    <phoneticPr fontId="2"/>
  </si>
  <si>
    <t>冷凍冷蔵庫</t>
    <phoneticPr fontId="2"/>
  </si>
  <si>
    <t>LED照明設備</t>
    <phoneticPr fontId="2"/>
  </si>
  <si>
    <t>１．見積書の確認</t>
    <rPh sb="2" eb="4">
      <t>ミツモリ</t>
    </rPh>
    <rPh sb="4" eb="5">
      <t>ショ</t>
    </rPh>
    <rPh sb="6" eb="8">
      <t>カクニン</t>
    </rPh>
    <phoneticPr fontId="2"/>
  </si>
  <si>
    <t>単位：円(税抜)</t>
    <rPh sb="0" eb="2">
      <t>タンイ</t>
    </rPh>
    <rPh sb="3" eb="4">
      <t>エン</t>
    </rPh>
    <rPh sb="5" eb="6">
      <t>ゼイ</t>
    </rPh>
    <rPh sb="6" eb="7">
      <t>ヌ</t>
    </rPh>
    <phoneticPr fontId="2"/>
  </si>
  <si>
    <t>３．エントリー申請　経費入力項目</t>
    <rPh sb="7" eb="9">
      <t>シンセイ</t>
    </rPh>
    <rPh sb="10" eb="12">
      <t>ケイヒ</t>
    </rPh>
    <rPh sb="12" eb="14">
      <t>ニュウリョク</t>
    </rPh>
    <rPh sb="14" eb="16">
      <t>コウモク</t>
    </rPh>
    <phoneticPr fontId="2"/>
  </si>
  <si>
    <t>経費種別</t>
    <rPh sb="0" eb="2">
      <t>ケイヒ</t>
    </rPh>
    <rPh sb="2" eb="4">
      <t>シュベツ</t>
    </rPh>
    <phoneticPr fontId="2"/>
  </si>
  <si>
    <t>「機器本体値引」のように、値引きの対象項目が明確である場合は、その対象項目から値引きを</t>
    <rPh sb="13" eb="15">
      <t>ネビ</t>
    </rPh>
    <rPh sb="27" eb="29">
      <t>バアイ</t>
    </rPh>
    <rPh sb="33" eb="35">
      <t>タイショウ</t>
    </rPh>
    <rPh sb="35" eb="37">
      <t>コウモク</t>
    </rPh>
    <phoneticPr fontId="2"/>
  </si>
  <si>
    <t>※案分の計算方法は前シート参照</t>
    <rPh sb="1" eb="3">
      <t>アンブン</t>
    </rPh>
    <rPh sb="4" eb="6">
      <t>ケイサン</t>
    </rPh>
    <rPh sb="6" eb="8">
      <t>ホウホウ</t>
    </rPh>
    <rPh sb="9" eb="10">
      <t>ゼン</t>
    </rPh>
    <rPh sb="13" eb="15">
      <t>サンショウ</t>
    </rPh>
    <phoneticPr fontId="2"/>
  </si>
  <si>
    <t>「値引き」案分計算シート　その②複数設備</t>
    <rPh sb="1" eb="3">
      <t>ネビ</t>
    </rPh>
    <rPh sb="5" eb="7">
      <t>アンブン</t>
    </rPh>
    <rPh sb="7" eb="9">
      <t>ケイサン</t>
    </rPh>
    <rPh sb="16" eb="18">
      <t>フクスウ</t>
    </rPh>
    <rPh sb="18" eb="20">
      <t>セツビ</t>
    </rPh>
    <phoneticPr fontId="2"/>
  </si>
  <si>
    <t>見積項目</t>
    <rPh sb="0" eb="2">
      <t>ミツモリ</t>
    </rPh>
    <rPh sb="2" eb="4">
      <t>コウモク</t>
    </rPh>
    <phoneticPr fontId="2"/>
  </si>
  <si>
    <t>見積項目ごとに補助対象経費と補助対象外を確認します。</t>
    <rPh sb="0" eb="2">
      <t>ミツモリ</t>
    </rPh>
    <rPh sb="2" eb="4">
      <t>コウモク</t>
    </rPh>
    <rPh sb="7" eb="9">
      <t>ホジョ</t>
    </rPh>
    <rPh sb="9" eb="11">
      <t>タイショウ</t>
    </rPh>
    <rPh sb="11" eb="13">
      <t>ケイヒ</t>
    </rPh>
    <rPh sb="14" eb="16">
      <t>ホジョ</t>
    </rPh>
    <rPh sb="16" eb="18">
      <t>タイショウ</t>
    </rPh>
    <rPh sb="18" eb="19">
      <t>ガイ</t>
    </rPh>
    <rPh sb="20" eb="22">
      <t>カクニン</t>
    </rPh>
    <phoneticPr fontId="2"/>
  </si>
  <si>
    <t>「値引き」案分計算シート　その①単体設備</t>
    <rPh sb="1" eb="3">
      <t>ネビ</t>
    </rPh>
    <rPh sb="5" eb="7">
      <t>アンブン</t>
    </rPh>
    <rPh sb="7" eb="9">
      <t>ケイサン</t>
    </rPh>
    <rPh sb="16" eb="18">
      <t>タンタイ</t>
    </rPh>
    <rPh sb="18" eb="20">
      <t>セツビ</t>
    </rPh>
    <phoneticPr fontId="2"/>
  </si>
  <si>
    <t>２．経費種別ごとの金額と値引き額を太枠内に入力してください。</t>
    <rPh sb="2" eb="4">
      <t>ケイヒ</t>
    </rPh>
    <rPh sb="4" eb="6">
      <t>シュベツ</t>
    </rPh>
    <rPh sb="9" eb="11">
      <t>キンガク</t>
    </rPh>
    <rPh sb="12" eb="14">
      <t>ネビ</t>
    </rPh>
    <rPh sb="15" eb="16">
      <t>ガク</t>
    </rPh>
    <rPh sb="17" eb="19">
      <t>フトワク</t>
    </rPh>
    <rPh sb="19" eb="20">
      <t>ナイ</t>
    </rPh>
    <rPh sb="21" eb="23">
      <t>ニュウリョク</t>
    </rPh>
    <phoneticPr fontId="2"/>
  </si>
  <si>
    <t>合計金額が見積書と合致している事</t>
    <rPh sb="0" eb="2">
      <t>ゴウケイ</t>
    </rPh>
    <phoneticPr fontId="2"/>
  </si>
  <si>
    <t>設置工事費</t>
    <rPh sb="0" eb="2">
      <t>セッチ</t>
    </rPh>
    <rPh sb="2" eb="5">
      <t>コウジヒ</t>
    </rPh>
    <phoneticPr fontId="2"/>
  </si>
  <si>
    <t>補助対象経費合計</t>
    <rPh sb="0" eb="2">
      <t>ホジョ</t>
    </rPh>
    <rPh sb="2" eb="4">
      <t>タイショウ</t>
    </rPh>
    <rPh sb="4" eb="6">
      <t>ケイヒ</t>
    </rPh>
    <rPh sb="6" eb="8">
      <t>ゴウケイ</t>
    </rPh>
    <phoneticPr fontId="2"/>
  </si>
  <si>
    <t>サービス</t>
    <phoneticPr fontId="2"/>
  </si>
  <si>
    <t>行った金額を用いエントリー申請を行います。</t>
    <phoneticPr fontId="2"/>
  </si>
  <si>
    <t>値引きが複数項目や見積全体に対して行われる場合は、各項目の金額が値引き対象金額に占める</t>
    <rPh sb="0" eb="2">
      <t>ネビ</t>
    </rPh>
    <rPh sb="4" eb="6">
      <t>フクスウ</t>
    </rPh>
    <rPh sb="6" eb="8">
      <t>コウモク</t>
    </rPh>
    <rPh sb="9" eb="11">
      <t>ミツ</t>
    </rPh>
    <rPh sb="11" eb="13">
      <t>ゼンタイ</t>
    </rPh>
    <rPh sb="14" eb="15">
      <t>タイ</t>
    </rPh>
    <rPh sb="17" eb="18">
      <t>オコナ</t>
    </rPh>
    <rPh sb="21" eb="23">
      <t>バアイ</t>
    </rPh>
    <rPh sb="25" eb="28">
      <t>カクコウモク</t>
    </rPh>
    <rPh sb="29" eb="31">
      <t>キンガク</t>
    </rPh>
    <rPh sb="32" eb="34">
      <t>ネビ</t>
    </rPh>
    <rPh sb="35" eb="37">
      <t>タイショウ</t>
    </rPh>
    <rPh sb="37" eb="39">
      <t>キンガク</t>
    </rPh>
    <rPh sb="40" eb="41">
      <t>シ</t>
    </rPh>
    <phoneticPr fontId="2"/>
  </si>
  <si>
    <t>割合に応じて値引額を分割し、経費種別ごとの値引後の金額を用いエントリー申請を行います。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</si>
</sst>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C000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A00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0" fontId="5" fillId="0" borderId="1" xfId="0" applyFont="1" applyBorder="1">
      <alignment vertical="center"/>
    </xf>
    <xf numFmtId="0" fontId="5" fillId="0" borderId="0" xfId="0" applyFont="1">
      <alignment vertical="center"/>
    </xf>
    <xf numFmtId="0" fontId="0" fillId="3" borderId="0" xfId="0" applyFill="1" applyAlignment="1">
      <alignment horizontal="center" vertical="center"/>
    </xf>
    <xf numFmtId="0" fontId="6" fillId="0" borderId="0" xfId="0" applyFont="1">
      <alignment vertical="center"/>
    </xf>
    <xf numFmtId="0" fontId="0" fillId="0" borderId="8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2" xfId="0" applyFont="1" applyBorder="1">
      <alignment vertical="center"/>
    </xf>
    <xf numFmtId="3" fontId="0" fillId="0" borderId="1" xfId="1" applyNumberFormat="1" applyFont="1" applyBorder="1">
      <alignment vertical="center"/>
    </xf>
    <xf numFmtId="3" fontId="4" fillId="0" borderId="1" xfId="1" applyNumberFormat="1" applyFont="1" applyBorder="1">
      <alignment vertical="center"/>
    </xf>
    <xf numFmtId="3" fontId="5" fillId="0" borderId="1" xfId="1" applyNumberFormat="1" applyFont="1" applyBorder="1">
      <alignment vertical="center"/>
    </xf>
    <xf numFmtId="3" fontId="3" fillId="0" borderId="1" xfId="1" applyNumberFormat="1" applyFont="1" applyBorder="1" applyAlignment="1">
      <alignment vertical="center"/>
    </xf>
    <xf numFmtId="3" fontId="0" fillId="0" borderId="1" xfId="0" applyNumberFormat="1" applyBorder="1">
      <alignment vertical="center"/>
    </xf>
    <xf numFmtId="3" fontId="0" fillId="0" borderId="2" xfId="1" applyNumberFormat="1" applyFont="1" applyBorder="1" applyAlignment="1">
      <alignment vertical="center"/>
    </xf>
    <xf numFmtId="3" fontId="4" fillId="0" borderId="1" xfId="1" applyNumberFormat="1" applyFont="1" applyBorder="1" applyAlignment="1">
      <alignment vertical="center"/>
    </xf>
    <xf numFmtId="3" fontId="3" fillId="0" borderId="1" xfId="1" applyNumberFormat="1" applyFont="1" applyBorder="1">
      <alignment vertical="center"/>
    </xf>
    <xf numFmtId="38" fontId="0" fillId="0" borderId="9" xfId="1" applyFont="1" applyBorder="1">
      <alignment vertical="center"/>
    </xf>
    <xf numFmtId="3" fontId="0" fillId="0" borderId="9" xfId="1" applyNumberFormat="1" applyFont="1" applyBorder="1">
      <alignment vertical="center"/>
    </xf>
    <xf numFmtId="0" fontId="0" fillId="0" borderId="14" xfId="0" applyBorder="1">
      <alignment vertical="center"/>
    </xf>
    <xf numFmtId="0" fontId="5" fillId="0" borderId="10" xfId="0" applyFont="1" applyBorder="1">
      <alignment vertical="center"/>
    </xf>
    <xf numFmtId="3" fontId="0" fillId="0" borderId="18" xfId="1" applyNumberFormat="1" applyFont="1" applyBorder="1" applyAlignment="1">
      <alignment vertical="center"/>
    </xf>
    <xf numFmtId="3" fontId="0" fillId="0" borderId="4" xfId="1" applyNumberFormat="1" applyFont="1" applyBorder="1" applyAlignment="1">
      <alignment vertical="center"/>
    </xf>
    <xf numFmtId="3" fontId="0" fillId="0" borderId="11" xfId="1" applyNumberFormat="1" applyFont="1" applyBorder="1" applyAlignment="1">
      <alignment vertical="center"/>
    </xf>
    <xf numFmtId="3" fontId="4" fillId="0" borderId="14" xfId="1" applyNumberFormat="1" applyFont="1" applyBorder="1" applyAlignment="1">
      <alignment vertical="center"/>
    </xf>
    <xf numFmtId="3" fontId="0" fillId="0" borderId="14" xfId="0" applyNumberFormat="1" applyBorder="1">
      <alignment vertical="center"/>
    </xf>
    <xf numFmtId="3" fontId="4" fillId="0" borderId="19" xfId="1" applyNumberFormat="1" applyFont="1" applyBorder="1" applyAlignment="1">
      <alignment vertical="center"/>
    </xf>
    <xf numFmtId="3" fontId="0" fillId="0" borderId="20" xfId="0" applyNumberFormat="1" applyBorder="1">
      <alignment vertical="center"/>
    </xf>
    <xf numFmtId="3" fontId="4" fillId="0" borderId="4" xfId="1" applyNumberFormat="1" applyFont="1" applyBorder="1" applyAlignment="1">
      <alignment vertical="center"/>
    </xf>
    <xf numFmtId="3" fontId="0" fillId="0" borderId="3" xfId="0" applyNumberFormat="1" applyBorder="1">
      <alignment vertical="center"/>
    </xf>
    <xf numFmtId="3" fontId="4" fillId="0" borderId="4" xfId="0" applyNumberFormat="1" applyFont="1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>
      <alignment vertical="center"/>
    </xf>
    <xf numFmtId="3" fontId="0" fillId="0" borderId="17" xfId="1" applyNumberFormat="1" applyFont="1" applyBorder="1">
      <alignment vertical="center"/>
    </xf>
    <xf numFmtId="0" fontId="0" fillId="0" borderId="17" xfId="0" applyBorder="1">
      <alignment vertical="center"/>
    </xf>
    <xf numFmtId="38" fontId="3" fillId="0" borderId="9" xfId="1" applyFont="1" applyBorder="1">
      <alignment vertical="center"/>
    </xf>
    <xf numFmtId="38" fontId="3" fillId="0" borderId="1" xfId="1" applyFont="1" applyBorder="1">
      <alignment vertical="center"/>
    </xf>
    <xf numFmtId="0" fontId="3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3" fillId="0" borderId="9" xfId="0" applyFont="1" applyBorder="1">
      <alignment vertical="center"/>
    </xf>
    <xf numFmtId="3" fontId="3" fillId="0" borderId="1" xfId="0" applyNumberFormat="1" applyFont="1" applyBorder="1">
      <alignment vertical="center"/>
    </xf>
    <xf numFmtId="3" fontId="10" fillId="0" borderId="1" xfId="0" applyNumberFormat="1" applyFont="1" applyBorder="1">
      <alignment vertical="center"/>
    </xf>
    <xf numFmtId="3" fontId="10" fillId="0" borderId="1" xfId="1" applyNumberFormat="1" applyFont="1" applyBorder="1" applyAlignment="1">
      <alignment vertical="center"/>
    </xf>
    <xf numFmtId="3" fontId="10" fillId="0" borderId="1" xfId="1" applyNumberFormat="1" applyFont="1" applyBorder="1">
      <alignment vertical="center"/>
    </xf>
    <xf numFmtId="0" fontId="0" fillId="0" borderId="9" xfId="0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" fontId="0" fillId="0" borderId="14" xfId="1" applyNumberFormat="1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38" fontId="0" fillId="0" borderId="1" xfId="1" applyFont="1" applyBorder="1" applyAlignment="1">
      <alignment horizontal="center" vertical="center"/>
    </xf>
    <xf numFmtId="3" fontId="0" fillId="0" borderId="1" xfId="1" applyNumberFormat="1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3" fontId="0" fillId="0" borderId="33" xfId="1" applyNumberFormat="1" applyFont="1" applyBorder="1" applyAlignment="1">
      <alignment vertical="center"/>
    </xf>
    <xf numFmtId="3" fontId="3" fillId="0" borderId="9" xfId="1" applyNumberFormat="1" applyFont="1" applyBorder="1" applyAlignment="1">
      <alignment vertical="center"/>
    </xf>
    <xf numFmtId="3" fontId="3" fillId="0" borderId="9" xfId="0" applyNumberFormat="1" applyFont="1" applyBorder="1">
      <alignment vertical="center"/>
    </xf>
    <xf numFmtId="38" fontId="8" fillId="0" borderId="2" xfId="0" applyNumberFormat="1" applyFont="1" applyBorder="1">
      <alignment vertical="center"/>
    </xf>
    <xf numFmtId="38" fontId="8" fillId="0" borderId="1" xfId="0" applyNumberFormat="1" applyFont="1" applyBorder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0" fillId="4" borderId="31" xfId="1" applyNumberFormat="1" applyFont="1" applyFill="1" applyBorder="1">
      <alignment vertical="center"/>
    </xf>
    <xf numFmtId="3" fontId="0" fillId="4" borderId="32" xfId="1" applyNumberFormat="1" applyFont="1" applyFill="1" applyBorder="1">
      <alignment vertical="center"/>
    </xf>
    <xf numFmtId="3" fontId="0" fillId="4" borderId="12" xfId="1" applyNumberFormat="1" applyFont="1" applyFill="1" applyBorder="1">
      <alignment vertical="center"/>
    </xf>
    <xf numFmtId="3" fontId="0" fillId="4" borderId="13" xfId="1" applyNumberFormat="1" applyFont="1" applyFill="1" applyBorder="1">
      <alignment vertical="center"/>
    </xf>
    <xf numFmtId="3" fontId="0" fillId="4" borderId="15" xfId="1" applyNumberFormat="1" applyFont="1" applyFill="1" applyBorder="1">
      <alignment vertical="center"/>
    </xf>
    <xf numFmtId="3" fontId="0" fillId="4" borderId="16" xfId="1" applyNumberFormat="1" applyFont="1" applyFill="1" applyBorder="1">
      <alignment vertical="center"/>
    </xf>
    <xf numFmtId="38" fontId="0" fillId="0" borderId="2" xfId="0" applyNumberFormat="1" applyBorder="1">
      <alignment vertical="center"/>
    </xf>
    <xf numFmtId="0" fontId="0" fillId="0" borderId="3" xfId="0" applyBorder="1">
      <alignment vertical="center"/>
    </xf>
    <xf numFmtId="3" fontId="0" fillId="0" borderId="21" xfId="0" applyNumberFormat="1" applyBorder="1" applyAlignment="1">
      <alignment horizontal="right" vertical="center"/>
    </xf>
    <xf numFmtId="3" fontId="0" fillId="0" borderId="22" xfId="0" applyNumberFormat="1" applyBorder="1" applyAlignment="1">
      <alignment horizontal="right" vertical="center"/>
    </xf>
    <xf numFmtId="3" fontId="0" fillId="4" borderId="12" xfId="0" applyNumberFormat="1" applyFill="1" applyBorder="1" applyAlignment="1">
      <alignment horizontal="right" vertical="center"/>
    </xf>
    <xf numFmtId="3" fontId="0" fillId="4" borderId="13" xfId="0" applyNumberFormat="1" applyFill="1" applyBorder="1" applyAlignment="1">
      <alignment horizontal="right" vertical="center"/>
    </xf>
    <xf numFmtId="3" fontId="0" fillId="0" borderId="6" xfId="0" applyNumberFormat="1" applyBorder="1" applyAlignment="1">
      <alignment horizontal="right" vertical="center"/>
    </xf>
    <xf numFmtId="3" fontId="0" fillId="0" borderId="5" xfId="0" applyNumberForma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8" fontId="8" fillId="0" borderId="3" xfId="0" applyNumberFormat="1" applyFont="1" applyBorder="1">
      <alignment vertical="center"/>
    </xf>
    <xf numFmtId="0" fontId="7" fillId="5" borderId="28" xfId="0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5" borderId="28" xfId="0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38" fontId="9" fillId="5" borderId="29" xfId="1" applyFont="1" applyFill="1" applyBorder="1" applyAlignment="1">
      <alignment horizontal="center" vertical="center"/>
    </xf>
    <xf numFmtId="38" fontId="9" fillId="5" borderId="29" xfId="1" applyFont="1" applyFill="1" applyBorder="1" applyAlignment="1">
      <alignment horizontal="center" vertical="center"/>
    </xf>
    <xf numFmtId="0" fontId="9" fillId="5" borderId="25" xfId="0" applyFont="1" applyFill="1" applyBorder="1">
      <alignment vertical="center"/>
    </xf>
    <xf numFmtId="0" fontId="9" fillId="5" borderId="26" xfId="0" applyFont="1" applyFill="1" applyBorder="1">
      <alignment vertical="center"/>
    </xf>
    <xf numFmtId="0" fontId="9" fillId="5" borderId="27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A0000"/>
      <color rgb="FF2F5597"/>
      <color rgb="FF31C531"/>
      <color rgb="FF319F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2382</xdr:colOff>
      <xdr:row>29</xdr:row>
      <xdr:rowOff>68869</xdr:rowOff>
    </xdr:from>
    <xdr:to>
      <xdr:col>7</xdr:col>
      <xdr:colOff>939800</xdr:colOff>
      <xdr:row>36</xdr:row>
      <xdr:rowOff>33617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19A17A77-CFAC-2001-3659-435104CA31A2}"/>
            </a:ext>
          </a:extLst>
        </xdr:cNvPr>
        <xdr:cNvSpPr txBox="1"/>
      </xdr:nvSpPr>
      <xdr:spPr>
        <a:xfrm>
          <a:off x="316147" y="6433810"/>
          <a:ext cx="5677506" cy="1533572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/>
            <a:t>【</a:t>
          </a:r>
          <a:r>
            <a:rPr kumimoji="1" lang="ja-JP" altLang="en-US" sz="1100" b="1"/>
            <a:t>参考</a:t>
          </a:r>
          <a:r>
            <a:rPr kumimoji="1" lang="en-US" altLang="ja-JP" sz="1100" b="1"/>
            <a:t>】</a:t>
          </a:r>
          <a:r>
            <a:rPr kumimoji="1" lang="ja-JP" altLang="en-US" sz="1100" b="1"/>
            <a:t>按分計算方法　</a:t>
          </a:r>
          <a:r>
            <a:rPr kumimoji="1" lang="ja-JP" altLang="en-US" sz="1100" b="0" u="sng"/>
            <a:t>補助対象経費のみを対象</a:t>
          </a:r>
          <a:endParaRPr kumimoji="1" lang="en-US" altLang="ja-JP" sz="1100" b="0" u="sng"/>
        </a:p>
        <a:p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設備・機器費：（</a:t>
          </a:r>
          <a:r>
            <a:rPr kumimoji="1" lang="en-US" altLang="ja-JP" sz="1100"/>
            <a:t>350,000÷438,000</a:t>
          </a:r>
          <a:r>
            <a:rPr kumimoji="1" lang="ja-JP" altLang="en-US" sz="1100"/>
            <a:t>）</a:t>
          </a:r>
          <a:r>
            <a:rPr kumimoji="1" lang="en-US" altLang="ja-JP" sz="1100"/>
            <a:t>×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−</a:t>
          </a:r>
          <a:r>
            <a:rPr kumimoji="1" lang="en-US" altLang="ja-JP" sz="1100"/>
            <a:t>70,000</a:t>
          </a:r>
          <a:r>
            <a:rPr kumimoji="1" lang="ja-JP" altLang="en-US" sz="1100"/>
            <a:t>＝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−</a:t>
          </a:r>
          <a:r>
            <a:rPr kumimoji="1" lang="en-US" altLang="ja-JP" sz="1100"/>
            <a:t>55,936</a:t>
          </a:r>
          <a:r>
            <a:rPr kumimoji="1" lang="ja-JP" altLang="en-US" sz="1100"/>
            <a:t>円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　　　　　　　　</a:t>
          </a:r>
          <a:r>
            <a:rPr kumimoji="1" lang="en-US" altLang="ja-JP" sz="1100"/>
            <a:t>350,000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−</a:t>
          </a:r>
          <a:r>
            <a:rPr kumimoji="1" lang="en-US" altLang="ja-JP" sz="1100"/>
            <a:t>55,936</a:t>
          </a:r>
          <a:r>
            <a:rPr kumimoji="1" lang="ja-JP" altLang="en-US" sz="1100"/>
            <a:t>＝</a:t>
          </a:r>
          <a:r>
            <a:rPr kumimoji="1" lang="en-US" altLang="ja-JP" sz="1100">
              <a:solidFill>
                <a:srgbClr val="FF0000"/>
              </a:solidFill>
            </a:rPr>
            <a:t>294,064</a:t>
          </a:r>
          <a:r>
            <a:rPr kumimoji="1" lang="ja-JP" altLang="en-US" sz="1100">
              <a:solidFill>
                <a:srgbClr val="FF0000"/>
              </a:solidFill>
            </a:rPr>
            <a:t>円</a:t>
          </a:r>
          <a:endParaRPr kumimoji="1" lang="en-US" altLang="ja-JP" sz="1100">
            <a:solidFill>
              <a:srgbClr val="FF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設置工事費　：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60,000÷438,000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−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70,000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＝−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9,589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円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60,000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−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9,589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＝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50,411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円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（小数点以下四捨五入）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B735B-2D6F-4311-AAA4-C2D5517DC4AB}">
  <dimension ref="A1:J43"/>
  <sheetViews>
    <sheetView showGridLines="0" tabSelected="1" zoomScale="85" zoomScaleNormal="85" zoomScaleSheetLayoutView="85" workbookViewId="0"/>
  </sheetViews>
  <sheetFormatPr defaultRowHeight="18.75" x14ac:dyDescent="0.4"/>
  <cols>
    <col min="1" max="1" width="3.625" customWidth="1"/>
    <col min="2" max="2" width="6.625" customWidth="1"/>
    <col min="3" max="3" width="24.625" customWidth="1"/>
    <col min="4" max="5" width="6.25" customWidth="1"/>
    <col min="6" max="8" width="12.5" customWidth="1"/>
    <col min="9" max="9" width="2" customWidth="1"/>
    <col min="10" max="10" width="8.625" customWidth="1"/>
  </cols>
  <sheetData>
    <row r="1" spans="1:9" x14ac:dyDescent="0.4">
      <c r="A1" t="s">
        <v>52</v>
      </c>
    </row>
    <row r="3" spans="1:9" x14ac:dyDescent="0.4">
      <c r="B3" t="s">
        <v>59</v>
      </c>
    </row>
    <row r="4" spans="1:9" x14ac:dyDescent="0.4">
      <c r="B4" t="s">
        <v>60</v>
      </c>
    </row>
    <row r="5" spans="1:9" x14ac:dyDescent="0.4">
      <c r="B5" t="s">
        <v>47</v>
      </c>
    </row>
    <row r="6" spans="1:9" x14ac:dyDescent="0.4">
      <c r="B6" t="s">
        <v>58</v>
      </c>
    </row>
    <row r="8" spans="1:9" x14ac:dyDescent="0.4">
      <c r="B8" t="s">
        <v>43</v>
      </c>
      <c r="H8" s="12"/>
    </row>
    <row r="9" spans="1:9" x14ac:dyDescent="0.4">
      <c r="B9" t="s">
        <v>51</v>
      </c>
      <c r="H9" s="12" t="s">
        <v>44</v>
      </c>
    </row>
    <row r="10" spans="1:9" x14ac:dyDescent="0.4">
      <c r="B10" s="88" t="s">
        <v>50</v>
      </c>
      <c r="C10" s="89"/>
      <c r="D10" s="90" t="s">
        <v>0</v>
      </c>
      <c r="E10" s="90" t="s">
        <v>18</v>
      </c>
      <c r="F10" s="90" t="s">
        <v>1</v>
      </c>
      <c r="G10" s="90" t="s">
        <v>2</v>
      </c>
      <c r="H10" s="91" t="s">
        <v>5</v>
      </c>
      <c r="I10" s="6"/>
    </row>
    <row r="11" spans="1:9" x14ac:dyDescent="0.4">
      <c r="B11" s="8" t="s">
        <v>22</v>
      </c>
      <c r="C11" s="2" t="s">
        <v>3</v>
      </c>
      <c r="D11" s="2">
        <v>1</v>
      </c>
      <c r="E11" s="11" t="s">
        <v>15</v>
      </c>
      <c r="F11" s="3">
        <v>350000</v>
      </c>
      <c r="G11" s="21">
        <f t="shared" ref="G11:G16" si="0">D11*F11</f>
        <v>350000</v>
      </c>
      <c r="H11" s="42" t="s">
        <v>38</v>
      </c>
    </row>
    <row r="12" spans="1:9" x14ac:dyDescent="0.4">
      <c r="B12" s="9"/>
      <c r="C12" s="2" t="s">
        <v>13</v>
      </c>
      <c r="D12" s="2">
        <v>1</v>
      </c>
      <c r="E12" s="11" t="s">
        <v>11</v>
      </c>
      <c r="F12" s="3">
        <v>25000</v>
      </c>
      <c r="G12" s="48">
        <f t="shared" si="0"/>
        <v>25000</v>
      </c>
      <c r="H12" s="43" t="s">
        <v>38</v>
      </c>
    </row>
    <row r="13" spans="1:9" x14ac:dyDescent="0.4">
      <c r="B13" s="9"/>
      <c r="C13" s="2" t="s">
        <v>14</v>
      </c>
      <c r="D13" s="2">
        <v>1</v>
      </c>
      <c r="E13" s="11" t="s">
        <v>11</v>
      </c>
      <c r="F13" s="3">
        <v>35000</v>
      </c>
      <c r="G13" s="48">
        <f t="shared" si="0"/>
        <v>35000</v>
      </c>
      <c r="H13" s="43" t="s">
        <v>38</v>
      </c>
    </row>
    <row r="14" spans="1:9" x14ac:dyDescent="0.4">
      <c r="B14" s="9"/>
      <c r="C14" s="2" t="s">
        <v>4</v>
      </c>
      <c r="D14" s="2">
        <v>1</v>
      </c>
      <c r="E14" s="11" t="s">
        <v>11</v>
      </c>
      <c r="F14" s="3">
        <v>5000</v>
      </c>
      <c r="G14" s="14">
        <f t="shared" si="0"/>
        <v>5000</v>
      </c>
      <c r="H14" s="2" t="s">
        <v>39</v>
      </c>
    </row>
    <row r="15" spans="1:9" x14ac:dyDescent="0.4">
      <c r="B15" s="9"/>
      <c r="C15" s="2" t="s">
        <v>16</v>
      </c>
      <c r="D15" s="2">
        <v>1</v>
      </c>
      <c r="E15" s="11" t="s">
        <v>11</v>
      </c>
      <c r="F15" s="3">
        <v>3000</v>
      </c>
      <c r="G15" s="14">
        <f t="shared" si="0"/>
        <v>3000</v>
      </c>
      <c r="H15" s="2" t="s">
        <v>39</v>
      </c>
    </row>
    <row r="16" spans="1:9" x14ac:dyDescent="0.4">
      <c r="B16" s="9"/>
      <c r="C16" s="2" t="s">
        <v>17</v>
      </c>
      <c r="D16" s="2">
        <v>1</v>
      </c>
      <c r="E16" s="11" t="s">
        <v>11</v>
      </c>
      <c r="F16" s="3">
        <v>20000</v>
      </c>
      <c r="G16" s="14">
        <f t="shared" si="0"/>
        <v>20000</v>
      </c>
      <c r="H16" s="2" t="s">
        <v>39</v>
      </c>
    </row>
    <row r="17" spans="1:10" ht="19.5" thickBot="1" x14ac:dyDescent="0.45">
      <c r="B17" s="37"/>
      <c r="C17" s="24" t="s">
        <v>12</v>
      </c>
      <c r="D17" s="24">
        <v>1</v>
      </c>
      <c r="E17" s="36" t="s">
        <v>11</v>
      </c>
      <c r="F17" s="50" t="s">
        <v>57</v>
      </c>
      <c r="G17" s="51" t="s">
        <v>57</v>
      </c>
      <c r="H17" s="52" t="s">
        <v>38</v>
      </c>
    </row>
    <row r="18" spans="1:10" ht="19.5" thickTop="1" x14ac:dyDescent="0.4">
      <c r="B18" s="63" t="s">
        <v>29</v>
      </c>
      <c r="C18" s="63"/>
      <c r="D18" s="63"/>
      <c r="E18" s="63"/>
      <c r="F18" s="63"/>
      <c r="G18" s="23">
        <f>SUM(G11:G17)</f>
        <v>438000</v>
      </c>
      <c r="H18" s="10"/>
    </row>
    <row r="19" spans="1:10" x14ac:dyDescent="0.4">
      <c r="B19" s="64" t="s">
        <v>28</v>
      </c>
      <c r="C19" s="64"/>
      <c r="D19" s="64"/>
      <c r="E19" s="64"/>
      <c r="F19" s="64"/>
      <c r="G19" s="15">
        <v>-70000</v>
      </c>
      <c r="H19" s="2"/>
    </row>
    <row r="20" spans="1:10" x14ac:dyDescent="0.4">
      <c r="B20" s="65" t="s">
        <v>30</v>
      </c>
      <c r="C20" s="65"/>
      <c r="D20" s="65"/>
      <c r="E20" s="65"/>
      <c r="F20" s="65"/>
      <c r="G20" s="16">
        <f>SUM(G18:G19)</f>
        <v>368000</v>
      </c>
      <c r="H20" s="4"/>
      <c r="I20" s="5"/>
    </row>
    <row r="21" spans="1:10" x14ac:dyDescent="0.4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x14ac:dyDescent="0.4">
      <c r="B22" s="5" t="s">
        <v>53</v>
      </c>
      <c r="H22" s="12" t="s">
        <v>44</v>
      </c>
    </row>
    <row r="23" spans="1:10" x14ac:dyDescent="0.4">
      <c r="B23" s="92" t="s">
        <v>46</v>
      </c>
      <c r="C23" s="93"/>
      <c r="D23" s="94" t="s">
        <v>35</v>
      </c>
      <c r="E23" s="94"/>
      <c r="F23" s="90" t="s">
        <v>37</v>
      </c>
      <c r="G23" s="95" t="s">
        <v>36</v>
      </c>
      <c r="H23" s="91" t="s">
        <v>5</v>
      </c>
    </row>
    <row r="24" spans="1:10" ht="19.5" thickBot="1" x14ac:dyDescent="0.45">
      <c r="B24" s="9" t="s">
        <v>22</v>
      </c>
      <c r="C24" s="55" t="s">
        <v>31</v>
      </c>
      <c r="D24" s="71">
        <v>350000</v>
      </c>
      <c r="E24" s="72"/>
      <c r="F24" s="56">
        <f>ROUND(D24/$D$27*$D$28,0)</f>
        <v>-55936</v>
      </c>
      <c r="G24" s="57">
        <f>D24+F24</f>
        <v>294064</v>
      </c>
      <c r="H24" s="58" t="s">
        <v>38</v>
      </c>
    </row>
    <row r="25" spans="1:10" ht="19.5" thickBot="1" x14ac:dyDescent="0.45">
      <c r="B25" s="9"/>
      <c r="C25" s="13" t="s">
        <v>32</v>
      </c>
      <c r="D25" s="73">
        <v>60000</v>
      </c>
      <c r="E25" s="74"/>
      <c r="F25" s="27">
        <f>ROUND(D25/$D$27*$D$28,0)</f>
        <v>-9589</v>
      </c>
      <c r="G25" s="47">
        <f>D25+F25</f>
        <v>50411</v>
      </c>
      <c r="H25" s="46" t="s">
        <v>38</v>
      </c>
    </row>
    <row r="26" spans="1:10" ht="19.5" thickBot="1" x14ac:dyDescent="0.45">
      <c r="B26" s="9"/>
      <c r="C26" s="25" t="s">
        <v>33</v>
      </c>
      <c r="D26" s="75">
        <v>28000</v>
      </c>
      <c r="E26" s="76"/>
      <c r="F26" s="28">
        <f>D28-(F24+F25)</f>
        <v>-4475</v>
      </c>
      <c r="G26" s="29">
        <f>D26+F26</f>
        <v>23525</v>
      </c>
      <c r="H26" s="30" t="s">
        <v>39</v>
      </c>
    </row>
    <row r="27" spans="1:10" ht="20.25" thickTop="1" thickBot="1" x14ac:dyDescent="0.45">
      <c r="B27" s="66" t="s">
        <v>29</v>
      </c>
      <c r="C27" s="67"/>
      <c r="D27" s="79">
        <f>SUM(D24:E26)</f>
        <v>438000</v>
      </c>
      <c r="E27" s="80"/>
      <c r="F27" s="26"/>
      <c r="G27" s="31"/>
      <c r="H27" s="32"/>
    </row>
    <row r="28" spans="1:10" ht="19.5" thickBot="1" x14ac:dyDescent="0.45">
      <c r="B28" s="68" t="s">
        <v>34</v>
      </c>
      <c r="C28" s="69"/>
      <c r="D28" s="81">
        <v>-70000</v>
      </c>
      <c r="E28" s="82"/>
      <c r="F28" s="27"/>
      <c r="G28" s="33"/>
      <c r="H28" s="34"/>
    </row>
    <row r="29" spans="1:10" x14ac:dyDescent="0.4">
      <c r="B29" s="68" t="s">
        <v>30</v>
      </c>
      <c r="C29" s="70"/>
      <c r="D29" s="83">
        <f>SUM(D27:E28)</f>
        <v>368000</v>
      </c>
      <c r="E29" s="84"/>
      <c r="F29" s="19" t="s">
        <v>54</v>
      </c>
      <c r="G29" s="35"/>
      <c r="H29" s="34"/>
    </row>
    <row r="30" spans="1:10" x14ac:dyDescent="0.4">
      <c r="E30" s="1"/>
      <c r="F30" s="1"/>
      <c r="G30" s="1"/>
    </row>
    <row r="31" spans="1:10" x14ac:dyDescent="0.4">
      <c r="C31" s="7"/>
    </row>
    <row r="38" spans="2:8" x14ac:dyDescent="0.4">
      <c r="B38" t="s">
        <v>45</v>
      </c>
    </row>
    <row r="39" spans="2:8" x14ac:dyDescent="0.4">
      <c r="B39" s="8" t="s">
        <v>22</v>
      </c>
      <c r="C39" s="96" t="s">
        <v>25</v>
      </c>
      <c r="D39" s="85" t="s">
        <v>40</v>
      </c>
      <c r="E39" s="86"/>
      <c r="G39" s="61" t="s">
        <v>26</v>
      </c>
      <c r="H39" s="62"/>
    </row>
    <row r="40" spans="2:8" x14ac:dyDescent="0.4">
      <c r="B40" s="9"/>
      <c r="C40" s="97" t="s">
        <v>31</v>
      </c>
      <c r="D40" s="77">
        <f>G24</f>
        <v>294064</v>
      </c>
      <c r="E40" s="78"/>
      <c r="G40" s="59">
        <f>D42</f>
        <v>344475</v>
      </c>
      <c r="H40" s="60"/>
    </row>
    <row r="41" spans="2:8" x14ac:dyDescent="0.4">
      <c r="B41" s="9"/>
      <c r="C41" s="97" t="s">
        <v>55</v>
      </c>
      <c r="D41" s="77">
        <f>G25</f>
        <v>50411</v>
      </c>
      <c r="E41" s="78"/>
      <c r="G41" s="61" t="s">
        <v>27</v>
      </c>
      <c r="H41" s="62"/>
    </row>
    <row r="42" spans="2:8" x14ac:dyDescent="0.4">
      <c r="B42" s="10"/>
      <c r="C42" s="98" t="s">
        <v>56</v>
      </c>
      <c r="D42" s="77">
        <f>D40+D41</f>
        <v>344475</v>
      </c>
      <c r="E42" s="78"/>
      <c r="G42" s="59">
        <f>ROUNDDOWN(G40*2/3,-3)</f>
        <v>229000</v>
      </c>
      <c r="H42" s="60"/>
    </row>
    <row r="43" spans="2:8" x14ac:dyDescent="0.4">
      <c r="E43" s="12" t="s">
        <v>44</v>
      </c>
      <c r="H43" s="12" t="s">
        <v>44</v>
      </c>
    </row>
  </sheetData>
  <mergeCells count="23">
    <mergeCell ref="D41:E41"/>
    <mergeCell ref="D42:E42"/>
    <mergeCell ref="D27:E27"/>
    <mergeCell ref="D28:E28"/>
    <mergeCell ref="D29:E29"/>
    <mergeCell ref="D39:E39"/>
    <mergeCell ref="D40:E40"/>
    <mergeCell ref="G42:H42"/>
    <mergeCell ref="G40:H40"/>
    <mergeCell ref="G41:H41"/>
    <mergeCell ref="G39:H39"/>
    <mergeCell ref="B10:C10"/>
    <mergeCell ref="B18:F18"/>
    <mergeCell ref="B19:F19"/>
    <mergeCell ref="B20:F20"/>
    <mergeCell ref="B23:C23"/>
    <mergeCell ref="B27:C27"/>
    <mergeCell ref="B28:C28"/>
    <mergeCell ref="B29:C29"/>
    <mergeCell ref="D23:E23"/>
    <mergeCell ref="D24:E24"/>
    <mergeCell ref="D25:E25"/>
    <mergeCell ref="D26:E26"/>
  </mergeCells>
  <phoneticPr fontId="2"/>
  <pageMargins left="0.39370078740157483" right="0.39370078740157483" top="0.39370078740157483" bottom="0.11811023622047245" header="0.19685039370078741" footer="0.1181102362204724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CB638-9CC9-49BE-8B31-58CAEB513220}">
  <dimension ref="A1:H58"/>
  <sheetViews>
    <sheetView showGridLines="0" zoomScale="85" zoomScaleNormal="85" zoomScaleSheetLayoutView="85" workbookViewId="0"/>
  </sheetViews>
  <sheetFormatPr defaultRowHeight="18.75" x14ac:dyDescent="0.4"/>
  <cols>
    <col min="1" max="1" width="3.625" customWidth="1"/>
    <col min="2" max="2" width="6.625" customWidth="1"/>
    <col min="3" max="3" width="24.625" customWidth="1"/>
    <col min="4" max="5" width="6.25" customWidth="1"/>
    <col min="6" max="8" width="12.5" customWidth="1"/>
    <col min="9" max="9" width="2" customWidth="1"/>
  </cols>
  <sheetData>
    <row r="1" spans="1:8" x14ac:dyDescent="0.4">
      <c r="A1" t="s">
        <v>49</v>
      </c>
    </row>
    <row r="4" spans="1:8" x14ac:dyDescent="0.4">
      <c r="B4" t="s">
        <v>43</v>
      </c>
    </row>
    <row r="5" spans="1:8" x14ac:dyDescent="0.4">
      <c r="B5" t="s">
        <v>51</v>
      </c>
      <c r="H5" s="12" t="s">
        <v>44</v>
      </c>
    </row>
    <row r="6" spans="1:8" x14ac:dyDescent="0.4">
      <c r="B6" s="88" t="s">
        <v>50</v>
      </c>
      <c r="C6" s="89"/>
      <c r="D6" s="90" t="s">
        <v>0</v>
      </c>
      <c r="E6" s="90" t="s">
        <v>18</v>
      </c>
      <c r="F6" s="90" t="s">
        <v>1</v>
      </c>
      <c r="G6" s="90" t="s">
        <v>2</v>
      </c>
      <c r="H6" s="91" t="s">
        <v>5</v>
      </c>
    </row>
    <row r="7" spans="1:8" x14ac:dyDescent="0.4">
      <c r="B7" s="8" t="s">
        <v>22</v>
      </c>
      <c r="C7" s="2" t="s">
        <v>3</v>
      </c>
      <c r="D7" s="2">
        <v>1</v>
      </c>
      <c r="E7" s="11" t="s">
        <v>15</v>
      </c>
      <c r="F7" s="3">
        <v>350000</v>
      </c>
      <c r="G7" s="21">
        <f t="shared" ref="G7:G12" si="0">D7*F7</f>
        <v>350000</v>
      </c>
      <c r="H7" s="42" t="s">
        <v>38</v>
      </c>
    </row>
    <row r="8" spans="1:8" x14ac:dyDescent="0.4">
      <c r="B8" s="9"/>
      <c r="C8" s="2" t="s">
        <v>13</v>
      </c>
      <c r="D8" s="2">
        <v>1</v>
      </c>
      <c r="E8" s="11" t="s">
        <v>11</v>
      </c>
      <c r="F8" s="3">
        <v>25000</v>
      </c>
      <c r="G8" s="21">
        <f t="shared" si="0"/>
        <v>25000</v>
      </c>
      <c r="H8" s="43" t="s">
        <v>38</v>
      </c>
    </row>
    <row r="9" spans="1:8" x14ac:dyDescent="0.4">
      <c r="B9" s="9"/>
      <c r="C9" s="2" t="s">
        <v>14</v>
      </c>
      <c r="D9" s="2">
        <v>1</v>
      </c>
      <c r="E9" s="11" t="s">
        <v>11</v>
      </c>
      <c r="F9" s="3">
        <v>35000</v>
      </c>
      <c r="G9" s="21">
        <f t="shared" si="0"/>
        <v>35000</v>
      </c>
      <c r="H9" s="43" t="s">
        <v>38</v>
      </c>
    </row>
    <row r="10" spans="1:8" x14ac:dyDescent="0.4">
      <c r="B10" s="9"/>
      <c r="C10" s="2" t="s">
        <v>4</v>
      </c>
      <c r="D10" s="2">
        <v>1</v>
      </c>
      <c r="E10" s="11" t="s">
        <v>11</v>
      </c>
      <c r="F10" s="3">
        <v>5000</v>
      </c>
      <c r="G10" s="14">
        <f t="shared" si="0"/>
        <v>5000</v>
      </c>
      <c r="H10" s="2" t="s">
        <v>39</v>
      </c>
    </row>
    <row r="11" spans="1:8" x14ac:dyDescent="0.4">
      <c r="B11" s="9"/>
      <c r="C11" s="2" t="s">
        <v>16</v>
      </c>
      <c r="D11" s="2">
        <v>1</v>
      </c>
      <c r="E11" s="11" t="s">
        <v>11</v>
      </c>
      <c r="F11" s="3">
        <v>3000</v>
      </c>
      <c r="G11" s="14">
        <f t="shared" si="0"/>
        <v>3000</v>
      </c>
      <c r="H11" s="2" t="s">
        <v>39</v>
      </c>
    </row>
    <row r="12" spans="1:8" x14ac:dyDescent="0.4">
      <c r="B12" s="9"/>
      <c r="C12" s="2" t="s">
        <v>17</v>
      </c>
      <c r="D12" s="2">
        <v>1</v>
      </c>
      <c r="E12" s="11" t="s">
        <v>11</v>
      </c>
      <c r="F12" s="3">
        <v>20000</v>
      </c>
      <c r="G12" s="14">
        <f t="shared" si="0"/>
        <v>20000</v>
      </c>
      <c r="H12" s="2" t="s">
        <v>39</v>
      </c>
    </row>
    <row r="13" spans="1:8" x14ac:dyDescent="0.4">
      <c r="B13" s="10"/>
      <c r="C13" s="2" t="s">
        <v>12</v>
      </c>
      <c r="D13" s="2">
        <v>1</v>
      </c>
      <c r="E13" s="11" t="s">
        <v>11</v>
      </c>
      <c r="F13" s="53" t="s">
        <v>57</v>
      </c>
      <c r="G13" s="54" t="s">
        <v>57</v>
      </c>
      <c r="H13" s="42" t="s">
        <v>38</v>
      </c>
    </row>
    <row r="14" spans="1:8" x14ac:dyDescent="0.4">
      <c r="B14" s="9" t="s">
        <v>23</v>
      </c>
      <c r="C14" s="10" t="s">
        <v>20</v>
      </c>
      <c r="D14" s="10">
        <v>1</v>
      </c>
      <c r="E14" s="49" t="s">
        <v>15</v>
      </c>
      <c r="F14" s="22">
        <v>300000</v>
      </c>
      <c r="G14" s="40">
        <f t="shared" ref="G14:G23" si="1">D14*F14</f>
        <v>300000</v>
      </c>
      <c r="H14" s="44" t="s">
        <v>6</v>
      </c>
    </row>
    <row r="15" spans="1:8" x14ac:dyDescent="0.4">
      <c r="B15" s="9"/>
      <c r="C15" s="2" t="s">
        <v>19</v>
      </c>
      <c r="D15" s="2">
        <v>1</v>
      </c>
      <c r="E15" s="11" t="s">
        <v>11</v>
      </c>
      <c r="F15" s="3">
        <v>30000</v>
      </c>
      <c r="G15" s="41">
        <f t="shared" si="1"/>
        <v>30000</v>
      </c>
      <c r="H15" s="43" t="s">
        <v>6</v>
      </c>
    </row>
    <row r="16" spans="1:8" x14ac:dyDescent="0.4">
      <c r="B16" s="9"/>
      <c r="C16" s="2" t="s">
        <v>4</v>
      </c>
      <c r="D16" s="2">
        <v>1</v>
      </c>
      <c r="E16" s="11" t="s">
        <v>11</v>
      </c>
      <c r="F16" s="3">
        <v>10000</v>
      </c>
      <c r="G16" s="3">
        <f t="shared" si="1"/>
        <v>10000</v>
      </c>
      <c r="H16" s="2" t="s">
        <v>7</v>
      </c>
    </row>
    <row r="17" spans="1:8" x14ac:dyDescent="0.4">
      <c r="B17" s="9"/>
      <c r="C17" s="2" t="s">
        <v>8</v>
      </c>
      <c r="D17" s="2">
        <v>1</v>
      </c>
      <c r="E17" s="11" t="s">
        <v>11</v>
      </c>
      <c r="F17" s="3">
        <v>15000</v>
      </c>
      <c r="G17" s="3">
        <f t="shared" si="1"/>
        <v>15000</v>
      </c>
      <c r="H17" s="2" t="s">
        <v>7</v>
      </c>
    </row>
    <row r="18" spans="1:8" x14ac:dyDescent="0.4">
      <c r="B18" s="9"/>
      <c r="C18" s="2" t="s">
        <v>12</v>
      </c>
      <c r="D18" s="2">
        <v>1</v>
      </c>
      <c r="E18" s="11" t="s">
        <v>11</v>
      </c>
      <c r="F18" s="3">
        <v>10000</v>
      </c>
      <c r="G18" s="41">
        <f t="shared" si="1"/>
        <v>10000</v>
      </c>
      <c r="H18" s="43" t="s">
        <v>6</v>
      </c>
    </row>
    <row r="19" spans="1:8" x14ac:dyDescent="0.4">
      <c r="B19" s="8" t="s">
        <v>24</v>
      </c>
      <c r="C19" s="2" t="s">
        <v>21</v>
      </c>
      <c r="D19" s="2">
        <v>10</v>
      </c>
      <c r="E19" s="11" t="s">
        <v>15</v>
      </c>
      <c r="F19" s="3">
        <v>18500</v>
      </c>
      <c r="G19" s="41">
        <f t="shared" si="1"/>
        <v>185000</v>
      </c>
      <c r="H19" s="43" t="s">
        <v>6</v>
      </c>
    </row>
    <row r="20" spans="1:8" x14ac:dyDescent="0.4">
      <c r="B20" s="9"/>
      <c r="C20" s="2" t="s">
        <v>9</v>
      </c>
      <c r="D20" s="2">
        <v>10</v>
      </c>
      <c r="E20" s="11" t="s">
        <v>11</v>
      </c>
      <c r="F20" s="3">
        <v>10000</v>
      </c>
      <c r="G20" s="41">
        <f t="shared" si="1"/>
        <v>100000</v>
      </c>
      <c r="H20" s="43" t="s">
        <v>6</v>
      </c>
    </row>
    <row r="21" spans="1:8" x14ac:dyDescent="0.4">
      <c r="B21" s="9"/>
      <c r="C21" s="2" t="s">
        <v>10</v>
      </c>
      <c r="D21" s="2">
        <v>1</v>
      </c>
      <c r="E21" s="11" t="s">
        <v>11</v>
      </c>
      <c r="F21" s="3">
        <v>78000</v>
      </c>
      <c r="G21" s="3">
        <f t="shared" si="1"/>
        <v>78000</v>
      </c>
      <c r="H21" s="2" t="s">
        <v>7</v>
      </c>
    </row>
    <row r="22" spans="1:8" x14ac:dyDescent="0.4">
      <c r="B22" s="9"/>
      <c r="C22" s="2" t="s">
        <v>8</v>
      </c>
      <c r="D22" s="2">
        <v>1</v>
      </c>
      <c r="E22" s="11" t="s">
        <v>11</v>
      </c>
      <c r="F22" s="3">
        <v>50000</v>
      </c>
      <c r="G22" s="3">
        <f t="shared" si="1"/>
        <v>50000</v>
      </c>
      <c r="H22" s="2" t="s">
        <v>7</v>
      </c>
    </row>
    <row r="23" spans="1:8" ht="19.5" thickBot="1" x14ac:dyDescent="0.45">
      <c r="B23" s="9"/>
      <c r="C23" s="2" t="s">
        <v>12</v>
      </c>
      <c r="D23" s="2">
        <v>1</v>
      </c>
      <c r="E23" s="11" t="s">
        <v>11</v>
      </c>
      <c r="F23" s="3">
        <v>35000</v>
      </c>
      <c r="G23" s="41">
        <f t="shared" si="1"/>
        <v>35000</v>
      </c>
      <c r="H23" s="43" t="s">
        <v>6</v>
      </c>
    </row>
    <row r="24" spans="1:8" ht="19.5" thickTop="1" x14ac:dyDescent="0.4">
      <c r="B24" s="63" t="s">
        <v>29</v>
      </c>
      <c r="C24" s="63"/>
      <c r="D24" s="63"/>
      <c r="E24" s="63"/>
      <c r="F24" s="63"/>
      <c r="G24" s="38">
        <f>SUM(G7:G23)</f>
        <v>1251000</v>
      </c>
      <c r="H24" s="39"/>
    </row>
    <row r="25" spans="1:8" x14ac:dyDescent="0.4">
      <c r="B25" s="64" t="s">
        <v>28</v>
      </c>
      <c r="C25" s="64"/>
      <c r="D25" s="64"/>
      <c r="E25" s="64"/>
      <c r="F25" s="64"/>
      <c r="G25" s="15">
        <v>-251000</v>
      </c>
      <c r="H25" s="2"/>
    </row>
    <row r="26" spans="1:8" x14ac:dyDescent="0.4">
      <c r="B26" s="65" t="s">
        <v>30</v>
      </c>
      <c r="C26" s="65"/>
      <c r="D26" s="65"/>
      <c r="E26" s="65"/>
      <c r="F26" s="65"/>
      <c r="G26" s="16">
        <f>SUM(G24:G25)</f>
        <v>1000000</v>
      </c>
      <c r="H26" s="4"/>
    </row>
    <row r="27" spans="1:8" x14ac:dyDescent="0.4">
      <c r="A27" s="5"/>
      <c r="B27" s="5"/>
      <c r="C27" s="5"/>
      <c r="D27" s="5"/>
      <c r="E27" s="5"/>
      <c r="F27" s="5"/>
      <c r="G27" s="5"/>
      <c r="H27" s="5"/>
    </row>
    <row r="28" spans="1:8" x14ac:dyDescent="0.4">
      <c r="A28" s="5"/>
      <c r="B28" s="5"/>
      <c r="C28" s="5"/>
      <c r="D28" s="5"/>
      <c r="E28" s="5"/>
      <c r="F28" s="5"/>
      <c r="G28" s="5"/>
      <c r="H28" s="5"/>
    </row>
    <row r="29" spans="1:8" x14ac:dyDescent="0.4">
      <c r="B29" s="5" t="s">
        <v>53</v>
      </c>
      <c r="H29" s="12" t="s">
        <v>44</v>
      </c>
    </row>
    <row r="30" spans="1:8" ht="19.5" thickBot="1" x14ac:dyDescent="0.45">
      <c r="B30" s="92" t="s">
        <v>46</v>
      </c>
      <c r="C30" s="93"/>
      <c r="D30" s="94" t="s">
        <v>35</v>
      </c>
      <c r="E30" s="94"/>
      <c r="F30" s="90" t="s">
        <v>37</v>
      </c>
      <c r="G30" s="95" t="s">
        <v>36</v>
      </c>
      <c r="H30" s="91" t="s">
        <v>5</v>
      </c>
    </row>
    <row r="31" spans="1:8" ht="19.5" thickBot="1" x14ac:dyDescent="0.45">
      <c r="B31" s="8" t="s">
        <v>22</v>
      </c>
      <c r="C31" s="13" t="s">
        <v>31</v>
      </c>
      <c r="D31" s="73">
        <v>350000</v>
      </c>
      <c r="E31" s="74"/>
      <c r="F31" s="27">
        <f>ROUND(D31/$D$40*$D$41,0)</f>
        <v>-70224</v>
      </c>
      <c r="G31" s="17">
        <f t="shared" ref="G31:G39" si="2">D31+F31</f>
        <v>279776</v>
      </c>
      <c r="H31" s="45" t="s">
        <v>38</v>
      </c>
    </row>
    <row r="32" spans="1:8" ht="19.5" thickBot="1" x14ac:dyDescent="0.45">
      <c r="B32" s="9"/>
      <c r="C32" s="13" t="s">
        <v>32</v>
      </c>
      <c r="D32" s="73">
        <v>60000</v>
      </c>
      <c r="E32" s="74"/>
      <c r="F32" s="27">
        <f>ROUND(D32/$D$40*$D$41,0)</f>
        <v>-12038</v>
      </c>
      <c r="G32" s="17">
        <f t="shared" si="2"/>
        <v>47962</v>
      </c>
      <c r="H32" s="46" t="s">
        <v>38</v>
      </c>
    </row>
    <row r="33" spans="2:8" ht="19.5" thickBot="1" x14ac:dyDescent="0.45">
      <c r="B33" s="9"/>
      <c r="C33" s="25" t="s">
        <v>33</v>
      </c>
      <c r="D33" s="75">
        <v>28000</v>
      </c>
      <c r="E33" s="76"/>
      <c r="F33" s="27">
        <f t="shared" ref="F33:F38" si="3">ROUND(D33/$D$40*$D$41,0)</f>
        <v>-5618</v>
      </c>
      <c r="G33" s="20">
        <f t="shared" si="2"/>
        <v>22382</v>
      </c>
      <c r="H33" s="18" t="s">
        <v>39</v>
      </c>
    </row>
    <row r="34" spans="2:8" ht="19.5" thickBot="1" x14ac:dyDescent="0.45">
      <c r="B34" s="8" t="s">
        <v>23</v>
      </c>
      <c r="C34" s="13" t="s">
        <v>31</v>
      </c>
      <c r="D34" s="73">
        <v>300000</v>
      </c>
      <c r="E34" s="74"/>
      <c r="F34" s="27">
        <f t="shared" si="3"/>
        <v>-60192</v>
      </c>
      <c r="G34" s="17">
        <f t="shared" si="2"/>
        <v>239808</v>
      </c>
      <c r="H34" s="45" t="s">
        <v>38</v>
      </c>
    </row>
    <row r="35" spans="2:8" ht="19.5" thickBot="1" x14ac:dyDescent="0.45">
      <c r="B35" s="9"/>
      <c r="C35" s="13" t="s">
        <v>32</v>
      </c>
      <c r="D35" s="73">
        <v>40000</v>
      </c>
      <c r="E35" s="74"/>
      <c r="F35" s="27">
        <f t="shared" si="3"/>
        <v>-8026</v>
      </c>
      <c r="G35" s="17">
        <f t="shared" si="2"/>
        <v>31974</v>
      </c>
      <c r="H35" s="46" t="s">
        <v>38</v>
      </c>
    </row>
    <row r="36" spans="2:8" ht="19.5" thickBot="1" x14ac:dyDescent="0.45">
      <c r="B36" s="9"/>
      <c r="C36" s="25" t="s">
        <v>33</v>
      </c>
      <c r="D36" s="75">
        <v>25000</v>
      </c>
      <c r="E36" s="76"/>
      <c r="F36" s="27">
        <f t="shared" si="3"/>
        <v>-5016</v>
      </c>
      <c r="G36" s="20">
        <f t="shared" si="2"/>
        <v>19984</v>
      </c>
      <c r="H36" s="18" t="s">
        <v>39</v>
      </c>
    </row>
    <row r="37" spans="2:8" ht="19.5" thickBot="1" x14ac:dyDescent="0.45">
      <c r="B37" s="8" t="s">
        <v>24</v>
      </c>
      <c r="C37" s="13" t="s">
        <v>31</v>
      </c>
      <c r="D37" s="73">
        <v>320000</v>
      </c>
      <c r="E37" s="74"/>
      <c r="F37" s="27">
        <f t="shared" si="3"/>
        <v>-64205</v>
      </c>
      <c r="G37" s="17">
        <f t="shared" si="2"/>
        <v>255795</v>
      </c>
      <c r="H37" s="45" t="s">
        <v>38</v>
      </c>
    </row>
    <row r="38" spans="2:8" ht="19.5" thickBot="1" x14ac:dyDescent="0.45">
      <c r="B38" s="9"/>
      <c r="C38" s="13" t="s">
        <v>32</v>
      </c>
      <c r="D38" s="73">
        <v>0</v>
      </c>
      <c r="E38" s="74"/>
      <c r="F38" s="27">
        <f t="shared" si="3"/>
        <v>0</v>
      </c>
      <c r="G38" s="47">
        <f t="shared" si="2"/>
        <v>0</v>
      </c>
      <c r="H38" s="46" t="s">
        <v>38</v>
      </c>
    </row>
    <row r="39" spans="2:8" ht="19.5" thickBot="1" x14ac:dyDescent="0.45">
      <c r="B39" s="37"/>
      <c r="C39" s="25" t="s">
        <v>33</v>
      </c>
      <c r="D39" s="75">
        <v>128000</v>
      </c>
      <c r="E39" s="76"/>
      <c r="F39" s="27">
        <f>D41-SUM(F31:F38)</f>
        <v>-25681</v>
      </c>
      <c r="G39" s="29">
        <f t="shared" si="2"/>
        <v>102319</v>
      </c>
      <c r="H39" s="30" t="s">
        <v>39</v>
      </c>
    </row>
    <row r="40" spans="2:8" ht="20.25" thickTop="1" thickBot="1" x14ac:dyDescent="0.45">
      <c r="B40" s="66" t="s">
        <v>29</v>
      </c>
      <c r="C40" s="67"/>
      <c r="D40" s="79">
        <f>SUM(D31:E39)</f>
        <v>1251000</v>
      </c>
      <c r="E40" s="80"/>
      <c r="F40" s="26"/>
      <c r="G40" s="31"/>
      <c r="H40" s="32"/>
    </row>
    <row r="41" spans="2:8" ht="19.5" thickBot="1" x14ac:dyDescent="0.45">
      <c r="B41" s="68" t="s">
        <v>34</v>
      </c>
      <c r="C41" s="69"/>
      <c r="D41" s="81">
        <v>-251000</v>
      </c>
      <c r="E41" s="82"/>
      <c r="F41" s="27"/>
      <c r="G41" s="33"/>
      <c r="H41" s="34"/>
    </row>
    <row r="42" spans="2:8" x14ac:dyDescent="0.4">
      <c r="B42" s="68" t="s">
        <v>30</v>
      </c>
      <c r="C42" s="70"/>
      <c r="D42" s="83">
        <f>SUM(D40:E41)</f>
        <v>1000000</v>
      </c>
      <c r="E42" s="84"/>
      <c r="F42" s="19" t="s">
        <v>54</v>
      </c>
      <c r="G42" s="35"/>
      <c r="H42" s="34"/>
    </row>
    <row r="43" spans="2:8" x14ac:dyDescent="0.4">
      <c r="E43" s="1"/>
      <c r="F43" s="1" t="s">
        <v>48</v>
      </c>
      <c r="G43" s="1"/>
    </row>
    <row r="44" spans="2:8" x14ac:dyDescent="0.4">
      <c r="E44" s="1"/>
      <c r="F44" s="1"/>
      <c r="G44" s="1"/>
    </row>
    <row r="45" spans="2:8" x14ac:dyDescent="0.4">
      <c r="B45" t="s">
        <v>45</v>
      </c>
      <c r="C45" s="7"/>
    </row>
    <row r="46" spans="2:8" x14ac:dyDescent="0.4">
      <c r="B46" s="8" t="s">
        <v>22</v>
      </c>
      <c r="C46" s="96" t="s">
        <v>25</v>
      </c>
      <c r="D46" s="85" t="s">
        <v>40</v>
      </c>
      <c r="E46" s="86"/>
    </row>
    <row r="47" spans="2:8" x14ac:dyDescent="0.4">
      <c r="B47" s="9"/>
      <c r="C47" s="97" t="s">
        <v>31</v>
      </c>
      <c r="D47" s="77">
        <f>G31</f>
        <v>279776</v>
      </c>
      <c r="E47" s="78"/>
    </row>
    <row r="48" spans="2:8" x14ac:dyDescent="0.4">
      <c r="B48" s="9"/>
      <c r="C48" s="97" t="s">
        <v>55</v>
      </c>
      <c r="D48" s="77">
        <f>G32</f>
        <v>47962</v>
      </c>
      <c r="E48" s="78"/>
    </row>
    <row r="49" spans="2:8" x14ac:dyDescent="0.4">
      <c r="B49" s="9"/>
      <c r="C49" s="97" t="s">
        <v>56</v>
      </c>
      <c r="D49" s="77">
        <f>D47+D48</f>
        <v>327738</v>
      </c>
      <c r="E49" s="78"/>
    </row>
    <row r="50" spans="2:8" x14ac:dyDescent="0.4">
      <c r="B50" s="8" t="s">
        <v>23</v>
      </c>
      <c r="C50" s="97" t="s">
        <v>25</v>
      </c>
      <c r="D50" s="85" t="s">
        <v>41</v>
      </c>
      <c r="E50" s="86"/>
    </row>
    <row r="51" spans="2:8" x14ac:dyDescent="0.4">
      <c r="B51" s="9"/>
      <c r="C51" s="97" t="s">
        <v>31</v>
      </c>
      <c r="D51" s="77">
        <f>G34</f>
        <v>239808</v>
      </c>
      <c r="E51" s="78"/>
    </row>
    <row r="52" spans="2:8" x14ac:dyDescent="0.4">
      <c r="B52" s="9"/>
      <c r="C52" s="97" t="s">
        <v>55</v>
      </c>
      <c r="D52" s="77">
        <f>G35</f>
        <v>31974</v>
      </c>
      <c r="E52" s="78"/>
    </row>
    <row r="53" spans="2:8" x14ac:dyDescent="0.4">
      <c r="B53" s="9"/>
      <c r="C53" s="97" t="s">
        <v>56</v>
      </c>
      <c r="D53" s="77">
        <f>D51+D52</f>
        <v>271782</v>
      </c>
      <c r="E53" s="78"/>
    </row>
    <row r="54" spans="2:8" x14ac:dyDescent="0.4">
      <c r="B54" s="8" t="s">
        <v>24</v>
      </c>
      <c r="C54" s="97" t="s">
        <v>25</v>
      </c>
      <c r="D54" s="85" t="s">
        <v>42</v>
      </c>
      <c r="E54" s="86"/>
      <c r="G54" s="61" t="s">
        <v>26</v>
      </c>
      <c r="H54" s="62"/>
    </row>
    <row r="55" spans="2:8" x14ac:dyDescent="0.4">
      <c r="B55" s="9"/>
      <c r="C55" s="97" t="s">
        <v>31</v>
      </c>
      <c r="D55" s="77">
        <f>G37</f>
        <v>255795</v>
      </c>
      <c r="E55" s="78"/>
      <c r="G55" s="59">
        <f>D49+D53+D57</f>
        <v>855315</v>
      </c>
      <c r="H55" s="87"/>
    </row>
    <row r="56" spans="2:8" x14ac:dyDescent="0.4">
      <c r="B56" s="9"/>
      <c r="C56" s="97" t="s">
        <v>55</v>
      </c>
      <c r="D56" s="77">
        <f>G38</f>
        <v>0</v>
      </c>
      <c r="E56" s="78"/>
      <c r="G56" s="61" t="s">
        <v>27</v>
      </c>
      <c r="H56" s="62"/>
    </row>
    <row r="57" spans="2:8" x14ac:dyDescent="0.4">
      <c r="B57" s="10"/>
      <c r="C57" s="98" t="s">
        <v>56</v>
      </c>
      <c r="D57" s="77">
        <f>D55+D56</f>
        <v>255795</v>
      </c>
      <c r="E57" s="78"/>
      <c r="G57" s="59">
        <f>ROUNDDOWN(G55*2/3,-3)</f>
        <v>570000</v>
      </c>
      <c r="H57" s="87"/>
    </row>
    <row r="58" spans="2:8" x14ac:dyDescent="0.4">
      <c r="E58" s="12" t="s">
        <v>44</v>
      </c>
      <c r="H58" s="12" t="s">
        <v>44</v>
      </c>
    </row>
  </sheetData>
  <mergeCells count="37">
    <mergeCell ref="D40:E40"/>
    <mergeCell ref="D41:E41"/>
    <mergeCell ref="D34:E34"/>
    <mergeCell ref="D38:E38"/>
    <mergeCell ref="D39:E39"/>
    <mergeCell ref="D31:E31"/>
    <mergeCell ref="D32:E32"/>
    <mergeCell ref="D33:E33"/>
    <mergeCell ref="G57:H57"/>
    <mergeCell ref="D51:E51"/>
    <mergeCell ref="D52:E52"/>
    <mergeCell ref="D53:E53"/>
    <mergeCell ref="D54:E54"/>
    <mergeCell ref="G54:H54"/>
    <mergeCell ref="D57:E57"/>
    <mergeCell ref="G55:H55"/>
    <mergeCell ref="D48:E48"/>
    <mergeCell ref="G56:H56"/>
    <mergeCell ref="D49:E49"/>
    <mergeCell ref="D55:E55"/>
    <mergeCell ref="D56:E56"/>
    <mergeCell ref="B40:C40"/>
    <mergeCell ref="B41:C41"/>
    <mergeCell ref="B42:C42"/>
    <mergeCell ref="D50:E50"/>
    <mergeCell ref="B6:C6"/>
    <mergeCell ref="B24:F24"/>
    <mergeCell ref="B25:F25"/>
    <mergeCell ref="B26:F26"/>
    <mergeCell ref="B30:C30"/>
    <mergeCell ref="D30:E30"/>
    <mergeCell ref="D47:E47"/>
    <mergeCell ref="D42:E42"/>
    <mergeCell ref="D46:E46"/>
    <mergeCell ref="D35:E35"/>
    <mergeCell ref="D36:E36"/>
    <mergeCell ref="D37:E37"/>
  </mergeCells>
  <phoneticPr fontId="2"/>
  <pageMargins left="0.39370078740157483" right="0.39370078740157483" top="0.39370078740157483" bottom="0.11811023622047245" header="0.19685039370078741" footer="0.11811023622047245"/>
  <pageSetup paperSize="9" orientation="portrait" r:id="rId1"/>
  <rowBreaks count="1" manualBreakCount="1">
    <brk id="2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案分計算(単体設備)</vt:lpstr>
      <vt:lpstr>案分計算（複数設備）</vt:lpstr>
      <vt:lpstr>'案分計算(単体設備)'!Print_Area</vt:lpstr>
      <vt:lpstr>'案分計算（複数設備）'!Print_Area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y-matsuura@stad.local</cp:lastModifiedBy>
  <cp:lastPrinted>2023-09-13T00:36:48Z</cp:lastPrinted>
  <dcterms:created xsi:type="dcterms:W3CDTF">2023-08-31T01:24:50Z</dcterms:created>
  <dcterms:modified xsi:type="dcterms:W3CDTF">2025-03-21T08:53:42Z</dcterms:modified>
</cp:coreProperties>
</file>